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ANEXO I" sheetId="1" r:id="rId1"/>
  </sheets>
  <definedNames>
    <definedName name="_xlnm.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<sst xmlns="http://schemas.openxmlformats.org/spreadsheetml/2006/main" count="136" uniqueCount="99">
  <si>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</si>
  <si>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</si>
  <si>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</si>
  <si>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</si>
  <si>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</si>
  <si>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</si>
  <si>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</si>
  <si>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</si>
  <si>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</si>
  <si>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</si>
  <si>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</si>
  <si>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</si>
  <si>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</si>
  <si>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</si>
  <si>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</si>
  <si>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</si>
  <si>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</si>
  <si>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</si>
  <si>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</si>
  <si>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</si>
  <si>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</si>
  <si>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</si>
  <si>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</si>
  <si>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</si>
  <si>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</si>
  <si>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</si>
  <si>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</si>
  <si>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</si>
  <si>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</si>
  <si>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</si>
  <si>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</si>
  <si>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</si>
  <si>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</si>
  <si>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</si>
  <si>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</si>
  <si>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</si>
  <si>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</si>
  <si>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</si>
  <si>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</si>
  <si>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</si>
  <si>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</si>
  <si>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</si>
  <si>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</si>
  <si>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</si>
  <si>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</si>
  <si>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</si>
  <si>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</si>
  <si>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</si>
  <si>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</si>
  <si>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</si>
  <si>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</si>
  <si>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</si>
  <si>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</si>
  <si>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</si>
  <si>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</si>
  <si>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</si>
  <si>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</si>
  <si>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</si>
  <si>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</si>
  <si>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</si>
  <si>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</si>
  <si>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</si>
  <si>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</si>
  <si>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</si>
  <si>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</si>
  <si>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</si>
  <si>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</si>
  <si>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</si>
  <si>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</si>
  <si>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</si>
  <si>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</si>
  <si>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</si>
  <si>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</si>
  <si>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</si>
  <si>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</si>
  <si>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</si>
  <si>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</si>
  <si>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</si>
  <si>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</si>
  <si>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</si>
  <si>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</si>
  <si>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</si>
  <si>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</si>
  <si>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</si>
  <si>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</si>
  <si>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</si>
  <si>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</si>
  <si>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</si>
  <si>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</si>
  <si>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</si>
  <si>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</si>
  <si>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</si>
  <si>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</si>
  <si>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LOA/2016 - Lei nº 13.255 de 14/jan/2016 -  Estima a receita e fixa a despesa da União para o exercício financeiro de 2016.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</si>
  <si>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</si>
  <si>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</si>
  <si>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</si>
  <si>
    <t>Mês de Referência (MM/AAAA) : 06/2016</t>
  </si>
  <si>
    <t>Data da Publicação: 20/07/2016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</si>
</sst>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_);_(&quot;R$ &quot;* \(#,##0\);_(&quot;R$ &quot;* \-_);_(@_)"/>
    <numFmt numFmtId="165" formatCode="_(&quot;R$ &quot;* #,##0.00_);_(&quot;R$ &quot;* \(#,##0.00\);_(&quot;R$ &quot;* \-??_);_(@_)"/>
    <numFmt numFmtId="166" formatCode="_(* #,##0_);_(* \(#,##0\);_(* \-_);_(@_)"/>
    <numFmt numFmtId="167" formatCode="_(* #,##0.00_);_(* \(#,##0.00\);_(* \-??_);_(@_)"/>
    <numFmt numFmtId="168" formatCode="#,##0.00;\-#,##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20" fillId="16" borderId="13" xfId="0" applyFont="1" applyFill="1" applyBorder="1" applyAlignment="1">
      <alignment horizontal="left" vertical="top" wrapText="1"/>
    </xf>
    <xf numFmtId="4" fontId="20" fillId="16" borderId="13" xfId="0" applyNumberFormat="1" applyFont="1" applyFill="1" applyBorder="1" applyAlignment="1">
      <alignment horizontal="right" vertical="top" wrapText="1"/>
    </xf>
    <xf numFmtId="0" fontId="20" fillId="0" borderId="13" xfId="0" applyFont="1" applyBorder="1" applyAlignment="1">
      <alignment horizontal="left" vertical="top" wrapText="1"/>
    </xf>
    <xf numFmtId="4" fontId="20" fillId="0" borderId="13" xfId="0" applyNumberFormat="1" applyFont="1" applyFill="1" applyBorder="1" applyAlignment="1">
      <alignment horizontal="right" vertical="top" wrapText="1"/>
    </xf>
    <xf numFmtId="168" fontId="20" fillId="0" borderId="13" xfId="0" applyNumberFormat="1" applyFont="1" applyFill="1" applyBorder="1" applyAlignment="1">
      <alignment horizontal="right" vertical="top" wrapText="1"/>
    </xf>
    <xf numFmtId="0" fontId="20" fillId="0" borderId="13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4" fontId="0" fillId="0" borderId="0" xfId="0" applyNumberFormat="1" applyFill="1" applyAlignment="1">
      <alignment horizontal="right"/>
    </xf>
    <xf numFmtId="4" fontId="20" fillId="0" borderId="13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4" fontId="0" fillId="0" borderId="0" xfId="0" applyNumberForma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horizontal="justify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showGridLines="0" tabSelected="1" zoomScale="85" zoomScaleNormal="85" zoomScalePageLayoutView="0" workbookViewId="0" topLeftCell="A1">
      <selection activeCell="E22" sqref="E22"/>
    </sheetView>
  </sheetViews>
  <sheetFormatPr defaultColWidth="9.140625" defaultRowHeight="12.75"/>
  <cols>
    <col min="1" max="1" width="7.7109375" style="0" customWidth="1"/>
    <col min="2" max="2" width="77.421875" style="0" bestFit="1" customWidth="1"/>
    <col min="3" max="3" width="21.57421875" style="1" customWidth="1"/>
    <col min="4" max="5" width="13.7109375" style="0" customWidth="1"/>
    <col min="6" max="6" width="27.7109375" style="0" customWidth="1"/>
    <col min="7" max="7" width="13.7109375" style="0" customWidth="1"/>
    <col min="8" max="8" width="12.7109375" style="0" bestFit="1" customWidth="1"/>
    <col min="9" max="10" width="11.7109375" style="0" bestFit="1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97</v>
      </c>
      <c r="B14" s="7"/>
      <c r="C14" s="8"/>
    </row>
    <row r="15" spans="1:3" s="4" customFormat="1" ht="18.75" customHeight="1">
      <c r="A15" s="6" t="s">
        <v>98</v>
      </c>
      <c r="B15" s="7"/>
      <c r="C15" s="8"/>
    </row>
    <row r="16" spans="1:6" s="4" customFormat="1" ht="21" customHeight="1">
      <c r="A16" s="5"/>
      <c r="C16" s="1"/>
      <c r="F16" s="9"/>
    </row>
    <row r="17" spans="1:6" s="4" customFormat="1" ht="18.75" customHeight="1">
      <c r="A17" s="5" t="s">
        <v>9</v>
      </c>
      <c r="C17" s="1"/>
      <c r="F17" s="9"/>
    </row>
    <row r="18" spans="1:6" s="4" customFormat="1" ht="18.75" customHeight="1">
      <c r="A18" s="10" t="s">
        <v>10</v>
      </c>
      <c r="B18" s="10" t="s">
        <v>11</v>
      </c>
      <c r="C18" s="11" t="s">
        <v>12</v>
      </c>
      <c r="F18" s="9"/>
    </row>
    <row r="19" spans="1:10" s="4" customFormat="1" ht="18.75" customHeight="1">
      <c r="A19" s="12" t="s">
        <v>13</v>
      </c>
      <c r="B19" s="12" t="s">
        <v>14</v>
      </c>
      <c r="C19" s="13">
        <f>61422643.62+1214280.45+56402.72+744401.53</f>
        <v>63437728.32</v>
      </c>
      <c r="D19" s="18"/>
      <c r="E19" s="18"/>
      <c r="F19" s="22"/>
      <c r="G19" s="22"/>
      <c r="H19" s="22"/>
      <c r="I19" s="22"/>
      <c r="J19" s="22"/>
    </row>
    <row r="20" spans="1:10" s="4" customFormat="1" ht="18.75" customHeight="1">
      <c r="A20" s="12" t="s">
        <v>15</v>
      </c>
      <c r="B20" s="12" t="s">
        <v>16</v>
      </c>
      <c r="C20" s="13">
        <f>18944618.97+2772221.49</f>
        <v>21716840.46</v>
      </c>
      <c r="D20" s="18"/>
      <c r="E20" s="18"/>
      <c r="F20" s="23"/>
      <c r="G20" s="22"/>
      <c r="H20" s="22"/>
      <c r="I20" s="22"/>
      <c r="J20" s="22"/>
    </row>
    <row r="21" spans="1:10" s="4" customFormat="1" ht="18.75" customHeight="1">
      <c r="A21" s="12" t="s">
        <v>17</v>
      </c>
      <c r="B21" s="12" t="s">
        <v>18</v>
      </c>
      <c r="C21" s="13">
        <f>28779.2+10398841.26+7028.32+297.22</f>
        <v>10434946</v>
      </c>
      <c r="D21" s="18"/>
      <c r="E21" s="18"/>
      <c r="F21" s="24"/>
      <c r="G21" s="22"/>
      <c r="H21" s="22"/>
      <c r="I21" s="22"/>
      <c r="J21" s="22"/>
    </row>
    <row r="22" spans="1:10" s="4" customFormat="1" ht="76.5" customHeight="1">
      <c r="A22" s="12" t="s">
        <v>19</v>
      </c>
      <c r="B22" s="12" t="s">
        <v>20</v>
      </c>
      <c r="C22" s="13">
        <v>0</v>
      </c>
      <c r="D22" s="18"/>
      <c r="E22" s="18"/>
      <c r="F22" s="22"/>
      <c r="G22" s="22"/>
      <c r="H22" s="22"/>
      <c r="I22" s="22"/>
      <c r="J22" s="22"/>
    </row>
    <row r="23" spans="1:10" s="4" customFormat="1" ht="19.5" customHeight="1">
      <c r="A23" s="12"/>
      <c r="B23" s="12" t="s">
        <v>21</v>
      </c>
      <c r="C23" s="13">
        <f>SUM(C19:C22)</f>
        <v>95589514.78</v>
      </c>
      <c r="D23" s="18"/>
      <c r="E23" s="18"/>
      <c r="F23" s="22"/>
      <c r="G23" s="22"/>
      <c r="H23" s="22"/>
      <c r="I23" s="22"/>
      <c r="J23" s="22"/>
    </row>
    <row r="24" spans="1:10" s="4" customFormat="1" ht="21" customHeight="1">
      <c r="A24" s="5"/>
      <c r="C24" s="1"/>
      <c r="D24" s="18"/>
      <c r="E24" s="18"/>
      <c r="F24" s="22"/>
      <c r="G24" s="22"/>
      <c r="H24" s="22"/>
      <c r="I24" s="22"/>
      <c r="J24" s="22"/>
    </row>
    <row r="25" spans="1:10" s="4" customFormat="1" ht="19.5" customHeight="1">
      <c r="A25" s="5" t="s">
        <v>22</v>
      </c>
      <c r="C25" s="1"/>
      <c r="D25" s="18"/>
      <c r="E25" s="18"/>
      <c r="F25" s="22"/>
      <c r="G25" s="22"/>
      <c r="H25" s="22"/>
      <c r="I25" s="22"/>
      <c r="J25" s="22"/>
    </row>
    <row r="26" spans="1:10" s="4" customFormat="1" ht="18.75" customHeight="1">
      <c r="A26" s="10" t="s">
        <v>10</v>
      </c>
      <c r="B26" s="10" t="s">
        <v>11</v>
      </c>
      <c r="C26" s="11" t="s">
        <v>12</v>
      </c>
      <c r="D26" s="18"/>
      <c r="E26" s="18"/>
      <c r="F26" s="22"/>
      <c r="G26" s="22"/>
      <c r="H26" s="22"/>
      <c r="I26" s="22"/>
      <c r="J26" s="22"/>
    </row>
    <row r="27" spans="1:10" s="4" customFormat="1" ht="18.75" customHeight="1">
      <c r="A27" s="12" t="s">
        <v>13</v>
      </c>
      <c r="B27" s="12" t="s">
        <v>23</v>
      </c>
      <c r="C27" s="13">
        <f>32152.9</f>
        <v>32152.9</v>
      </c>
      <c r="D27" s="18"/>
      <c r="E27" s="18"/>
      <c r="F27" s="22"/>
      <c r="G27" s="22"/>
      <c r="H27" s="22"/>
      <c r="I27" s="22"/>
      <c r="J27" s="22"/>
    </row>
    <row r="28" spans="1:10" s="4" customFormat="1" ht="18.75" customHeight="1">
      <c r="A28" s="12" t="s">
        <v>15</v>
      </c>
      <c r="B28" s="12" t="s">
        <v>24</v>
      </c>
      <c r="C28" s="13">
        <f>3511449.08</f>
        <v>3511449.08</v>
      </c>
      <c r="D28" s="18"/>
      <c r="E28" s="18"/>
      <c r="F28" s="22"/>
      <c r="G28" s="22"/>
      <c r="H28" s="22"/>
      <c r="I28" s="22"/>
      <c r="J28" s="22"/>
    </row>
    <row r="29" spans="1:10" s="4" customFormat="1" ht="18.75" customHeight="1">
      <c r="A29" s="12" t="s">
        <v>17</v>
      </c>
      <c r="B29" s="12" t="s">
        <v>25</v>
      </c>
      <c r="C29" s="13">
        <f>521460.77</f>
        <v>521460.77</v>
      </c>
      <c r="D29" s="18"/>
      <c r="E29" s="18"/>
      <c r="F29" s="22"/>
      <c r="G29" s="22"/>
      <c r="H29" s="22"/>
      <c r="I29" s="22"/>
      <c r="J29" s="22"/>
    </row>
    <row r="30" spans="1:10" s="4" customFormat="1" ht="33" customHeight="1">
      <c r="A30" s="12" t="s">
        <v>19</v>
      </c>
      <c r="B30" s="12" t="s">
        <v>26</v>
      </c>
      <c r="C30" s="13">
        <f>2936957.9+28599.17</f>
        <v>2965557.07</v>
      </c>
      <c r="D30" s="18"/>
      <c r="E30" s="18"/>
      <c r="F30" s="25"/>
      <c r="G30" s="18"/>
      <c r="H30" s="18"/>
      <c r="I30" s="22"/>
      <c r="J30" s="22"/>
    </row>
    <row r="31" spans="1:10" s="4" customFormat="1" ht="17.25" customHeight="1">
      <c r="A31" s="12" t="s">
        <v>27</v>
      </c>
      <c r="B31" s="12" t="s">
        <v>28</v>
      </c>
      <c r="C31" s="13">
        <f>565684</f>
        <v>565684</v>
      </c>
      <c r="D31" s="18"/>
      <c r="E31" s="18"/>
      <c r="F31" s="22"/>
      <c r="G31" s="18"/>
      <c r="H31" s="26"/>
      <c r="I31" s="22"/>
      <c r="J31" s="22"/>
    </row>
    <row r="32" spans="1:10" s="4" customFormat="1" ht="17.25" customHeight="1">
      <c r="A32" s="12" t="s">
        <v>29</v>
      </c>
      <c r="B32" s="12" t="s">
        <v>30</v>
      </c>
      <c r="C32" s="13">
        <f>75300.29</f>
        <v>75300.29</v>
      </c>
      <c r="D32" s="18"/>
      <c r="E32" s="18"/>
      <c r="F32" s="25"/>
      <c r="G32" s="18"/>
      <c r="H32" s="18"/>
      <c r="I32" s="22"/>
      <c r="J32" s="22"/>
    </row>
    <row r="33" spans="1:10" s="4" customFormat="1" ht="17.25" customHeight="1">
      <c r="A33" s="12" t="s">
        <v>31</v>
      </c>
      <c r="B33" s="12" t="s">
        <v>32</v>
      </c>
      <c r="C33" s="13">
        <f>476899.69+1764225.19</f>
        <v>2241124.88</v>
      </c>
      <c r="D33" s="18"/>
      <c r="E33" s="18"/>
      <c r="F33" s="25"/>
      <c r="G33" s="18"/>
      <c r="H33" s="18"/>
      <c r="I33" s="22"/>
      <c r="J33" s="22"/>
    </row>
    <row r="34" spans="1:10" s="4" customFormat="1" ht="17.25" customHeight="1">
      <c r="A34" s="12" t="s">
        <v>33</v>
      </c>
      <c r="B34" s="12" t="s">
        <v>34</v>
      </c>
      <c r="C34" s="13">
        <f>717207.2+581387.58</f>
        <v>1298594.7799999998</v>
      </c>
      <c r="D34" s="18"/>
      <c r="E34" s="18"/>
      <c r="F34" s="25"/>
      <c r="G34" s="18"/>
      <c r="H34" s="18"/>
      <c r="I34" s="22"/>
      <c r="J34" s="22"/>
    </row>
    <row r="35" spans="1:10" s="4" customFormat="1" ht="17.25" customHeight="1">
      <c r="A35" s="12" t="s">
        <v>35</v>
      </c>
      <c r="B35" s="12" t="s">
        <v>36</v>
      </c>
      <c r="C35" s="13">
        <f>119317.45</f>
        <v>119317.45</v>
      </c>
      <c r="D35" s="18"/>
      <c r="E35" s="18"/>
      <c r="F35" s="22"/>
      <c r="G35" s="22"/>
      <c r="H35" s="23"/>
      <c r="I35" s="22"/>
      <c r="J35" s="22"/>
    </row>
    <row r="36" spans="1:10" s="4" customFormat="1" ht="17.25" customHeight="1">
      <c r="A36" s="12" t="s">
        <v>37</v>
      </c>
      <c r="B36" s="12" t="s">
        <v>38</v>
      </c>
      <c r="C36" s="13">
        <f>491590.98</f>
        <v>491590.98</v>
      </c>
      <c r="D36" s="18"/>
      <c r="E36" s="18"/>
      <c r="F36" s="22"/>
      <c r="G36" s="22"/>
      <c r="H36" s="22"/>
      <c r="I36" s="22"/>
      <c r="J36" s="22"/>
    </row>
    <row r="37" spans="1:10" s="4" customFormat="1" ht="17.25" customHeight="1">
      <c r="A37" s="12" t="s">
        <v>39</v>
      </c>
      <c r="B37" s="12" t="s">
        <v>40</v>
      </c>
      <c r="C37" s="13">
        <f>79214.94</f>
        <v>79214.94</v>
      </c>
      <c r="D37" s="18"/>
      <c r="E37" s="18"/>
      <c r="F37" s="22"/>
      <c r="G37" s="22"/>
      <c r="H37" s="23"/>
      <c r="I37" s="22"/>
      <c r="J37" s="22"/>
    </row>
    <row r="38" spans="1:10" s="4" customFormat="1" ht="17.25" customHeight="1">
      <c r="A38" s="12" t="s">
        <v>41</v>
      </c>
      <c r="B38" s="12" t="s">
        <v>42</v>
      </c>
      <c r="C38" s="13">
        <f>478340.55</f>
        <v>478340.55</v>
      </c>
      <c r="D38" s="18"/>
      <c r="E38" s="18"/>
      <c r="F38" s="22"/>
      <c r="G38" s="22"/>
      <c r="H38" s="22"/>
      <c r="I38" s="22"/>
      <c r="J38" s="22"/>
    </row>
    <row r="39" spans="1:10" s="4" customFormat="1" ht="90">
      <c r="A39" s="12" t="s">
        <v>43</v>
      </c>
      <c r="B39" s="12" t="s">
        <v>44</v>
      </c>
      <c r="C39" s="14">
        <f>122545.62+85042.92+345856.44</f>
        <v>553444.98</v>
      </c>
      <c r="D39" s="18"/>
      <c r="E39" s="18"/>
      <c r="F39" s="22"/>
      <c r="G39" s="22"/>
      <c r="H39" s="22"/>
      <c r="I39" s="22"/>
      <c r="J39" s="22"/>
    </row>
    <row r="40" spans="1:10" s="4" customFormat="1" ht="17.25" customHeight="1">
      <c r="A40" s="12" t="s">
        <v>45</v>
      </c>
      <c r="B40" s="12" t="s">
        <v>46</v>
      </c>
      <c r="C40" s="13">
        <f>429115.51</f>
        <v>429115.51</v>
      </c>
      <c r="D40" s="18"/>
      <c r="E40" s="18"/>
      <c r="F40" s="22"/>
      <c r="G40" s="22"/>
      <c r="H40" s="22"/>
      <c r="I40" s="22"/>
      <c r="J40" s="22"/>
    </row>
    <row r="41" spans="1:10" s="4" customFormat="1" ht="17.25" customHeight="1">
      <c r="A41" s="12" t="s">
        <v>47</v>
      </c>
      <c r="B41" s="12" t="s">
        <v>48</v>
      </c>
      <c r="C41" s="14">
        <f>1863760.4+35513</f>
        <v>1899273.4</v>
      </c>
      <c r="D41" s="18"/>
      <c r="E41" s="18"/>
      <c r="F41" s="23"/>
      <c r="G41" s="22"/>
      <c r="H41" s="22"/>
      <c r="I41" s="22"/>
      <c r="J41" s="22"/>
    </row>
    <row r="42" spans="1:10" s="4" customFormat="1" ht="17.25" customHeight="1">
      <c r="A42" s="15" t="s">
        <v>49</v>
      </c>
      <c r="B42" s="15" t="s">
        <v>50</v>
      </c>
      <c r="C42" s="14">
        <f>4560+17614.6</f>
        <v>22174.6</v>
      </c>
      <c r="D42" s="18"/>
      <c r="E42" s="18"/>
      <c r="F42" s="23"/>
      <c r="G42" s="22"/>
      <c r="H42" s="22"/>
      <c r="I42" s="22"/>
      <c r="J42" s="22"/>
    </row>
    <row r="43" spans="1:10" s="4" customFormat="1" ht="32.25" customHeight="1">
      <c r="A43" s="12" t="s">
        <v>51</v>
      </c>
      <c r="B43" s="12" t="s">
        <v>52</v>
      </c>
      <c r="C43" s="14">
        <f>991374.21+113576.01+77873.83+3301.15</f>
        <v>1186125.2</v>
      </c>
      <c r="D43" s="18"/>
      <c r="E43" s="18"/>
      <c r="F43" s="24"/>
      <c r="G43" s="18"/>
      <c r="H43" s="18"/>
      <c r="I43" s="22"/>
      <c r="J43" s="22"/>
    </row>
    <row r="44" spans="1:10" s="4" customFormat="1" ht="17.25" customHeight="1">
      <c r="A44" s="12" t="s">
        <v>53</v>
      </c>
      <c r="B44" s="12" t="s">
        <v>54</v>
      </c>
      <c r="C44" s="14">
        <f>117430.22+16930</f>
        <v>134360.22</v>
      </c>
      <c r="D44" s="18"/>
      <c r="E44" s="18"/>
      <c r="F44" s="22"/>
      <c r="G44" s="22"/>
      <c r="H44" s="22"/>
      <c r="I44" s="22"/>
      <c r="J44" s="22"/>
    </row>
    <row r="45" spans="1:10" s="4" customFormat="1" ht="17.25" customHeight="1">
      <c r="A45" s="12" t="s">
        <v>55</v>
      </c>
      <c r="B45" s="12" t="s">
        <v>56</v>
      </c>
      <c r="C45" s="13">
        <v>1013.3</v>
      </c>
      <c r="D45" s="18"/>
      <c r="E45" s="18"/>
      <c r="F45" s="22"/>
      <c r="G45" s="22"/>
      <c r="H45" s="22"/>
      <c r="I45" s="22"/>
      <c r="J45" s="22"/>
    </row>
    <row r="46" spans="1:12" s="4" customFormat="1" ht="15">
      <c r="A46" s="12" t="s">
        <v>57</v>
      </c>
      <c r="B46" s="12" t="s">
        <v>58</v>
      </c>
      <c r="C46" s="14">
        <f>550859.49</f>
        <v>550859.49</v>
      </c>
      <c r="D46" s="18"/>
      <c r="E46" s="18"/>
      <c r="F46" s="23"/>
      <c r="G46" s="22"/>
      <c r="H46" s="22"/>
      <c r="I46" s="22"/>
      <c r="J46" s="22"/>
      <c r="K46" s="16"/>
      <c r="L46" s="17"/>
    </row>
    <row r="47" spans="1:12" s="4" customFormat="1" ht="17.25" customHeight="1">
      <c r="A47" s="12" t="s">
        <v>59</v>
      </c>
      <c r="B47" s="12" t="s">
        <v>60</v>
      </c>
      <c r="C47" s="13">
        <v>0</v>
      </c>
      <c r="D47" s="18"/>
      <c r="E47" s="18"/>
      <c r="F47" s="23"/>
      <c r="G47" s="23"/>
      <c r="H47" s="22"/>
      <c r="I47" s="22"/>
      <c r="J47" s="22"/>
      <c r="K47" s="16"/>
      <c r="L47" s="17"/>
    </row>
    <row r="48" spans="1:12" s="4" customFormat="1" ht="17.25" customHeight="1">
      <c r="A48" s="12" t="s">
        <v>61</v>
      </c>
      <c r="B48" s="12" t="s">
        <v>62</v>
      </c>
      <c r="C48" s="13">
        <f>51897.77</f>
        <v>51897.77</v>
      </c>
      <c r="D48" s="18"/>
      <c r="E48" s="18"/>
      <c r="F48" s="23"/>
      <c r="G48" s="23"/>
      <c r="H48" s="22"/>
      <c r="I48" s="22"/>
      <c r="J48" s="22"/>
      <c r="K48" s="16"/>
      <c r="L48" s="9"/>
    </row>
    <row r="49" spans="1:12" s="4" customFormat="1" ht="17.25" customHeight="1">
      <c r="A49" s="12" t="s">
        <v>63</v>
      </c>
      <c r="B49" s="12" t="s">
        <v>64</v>
      </c>
      <c r="C49" s="13">
        <f>10522</f>
        <v>10522</v>
      </c>
      <c r="D49" s="18"/>
      <c r="E49" s="18"/>
      <c r="F49" s="23"/>
      <c r="G49" s="23"/>
      <c r="H49" s="22"/>
      <c r="I49" s="22"/>
      <c r="J49" s="22"/>
      <c r="K49" s="16"/>
      <c r="L49" s="9"/>
    </row>
    <row r="50" spans="1:13" s="4" customFormat="1" ht="31.5" customHeight="1">
      <c r="A50" s="12" t="s">
        <v>65</v>
      </c>
      <c r="B50" s="12" t="s">
        <v>66</v>
      </c>
      <c r="C50" s="13">
        <f>722381.72-51897.77-10522-1013.3-550859.49</f>
        <v>108089.15999999992</v>
      </c>
      <c r="D50" s="18"/>
      <c r="E50" s="18"/>
      <c r="F50" s="23"/>
      <c r="G50" s="23"/>
      <c r="H50" s="22"/>
      <c r="I50" s="22"/>
      <c r="J50" s="22"/>
      <c r="K50" s="1"/>
      <c r="L50" s="9"/>
      <c r="M50" s="9"/>
    </row>
    <row r="51" spans="1:11" s="4" customFormat="1" ht="15" customHeight="1">
      <c r="A51" s="12" t="s">
        <v>67</v>
      </c>
      <c r="B51" s="12" t="s">
        <v>68</v>
      </c>
      <c r="C51" s="13">
        <f>0</f>
        <v>0</v>
      </c>
      <c r="D51" s="18"/>
      <c r="E51" s="18"/>
      <c r="F51" s="22"/>
      <c r="G51" s="22"/>
      <c r="H51" s="22"/>
      <c r="I51" s="22"/>
      <c r="J51" s="22"/>
      <c r="K51" s="18"/>
    </row>
    <row r="52" spans="1:11" s="4" customFormat="1" ht="15" customHeight="1">
      <c r="A52" s="12" t="s">
        <v>69</v>
      </c>
      <c r="B52" s="12" t="s">
        <v>70</v>
      </c>
      <c r="C52" s="13">
        <f>5923.62+4161.83+9668.46+343358.75+3723173.83+6895.07+5065+2385+6050.24+0.62+2300+84790.3+49037.87+13692.52+237000+12678.24+427.15+512.6+361.27+5244+846.71+7241.7+109119.32+5589.19+5884.66+48640.8+49951.61+34673.58+746804.19</f>
        <v>5521478.130000001</v>
      </c>
      <c r="D52" s="18"/>
      <c r="E52" s="18"/>
      <c r="F52" s="22"/>
      <c r="G52" s="23"/>
      <c r="H52" s="18"/>
      <c r="I52" s="22"/>
      <c r="J52" s="22"/>
      <c r="K52" s="18"/>
    </row>
    <row r="53" spans="1:11" s="4" customFormat="1" ht="15" customHeight="1">
      <c r="A53" s="12"/>
      <c r="B53" s="12" t="s">
        <v>21</v>
      </c>
      <c r="C53" s="13">
        <f>SUM(C27:C52)</f>
        <v>22848141.450000003</v>
      </c>
      <c r="D53" s="18"/>
      <c r="E53" s="18"/>
      <c r="F53" s="23"/>
      <c r="G53" s="23"/>
      <c r="H53" s="22"/>
      <c r="I53" s="22"/>
      <c r="J53" s="22"/>
      <c r="K53" s="1"/>
    </row>
    <row r="54" spans="1:12" s="4" customFormat="1" ht="15">
      <c r="A54" s="5"/>
      <c r="B54" s="9"/>
      <c r="C54" s="9"/>
      <c r="D54" s="18"/>
      <c r="E54" s="18"/>
      <c r="F54" s="23"/>
      <c r="G54" s="23"/>
      <c r="H54" s="22"/>
      <c r="I54" s="22"/>
      <c r="J54" s="22"/>
      <c r="K54" s="1"/>
      <c r="L54" s="9"/>
    </row>
    <row r="55" spans="1:12" s="4" customFormat="1" ht="18" customHeight="1">
      <c r="A55" s="5" t="s">
        <v>71</v>
      </c>
      <c r="C55" s="1"/>
      <c r="D55" s="18"/>
      <c r="E55" s="18"/>
      <c r="F55" s="23"/>
      <c r="G55" s="22"/>
      <c r="H55" s="22"/>
      <c r="I55" s="22"/>
      <c r="J55" s="22"/>
      <c r="K55" s="9"/>
      <c r="L55" s="9"/>
    </row>
    <row r="56" spans="1:11" s="4" customFormat="1" ht="18.75" customHeight="1">
      <c r="A56" s="10" t="s">
        <v>10</v>
      </c>
      <c r="B56" s="10" t="s">
        <v>11</v>
      </c>
      <c r="C56" s="11" t="s">
        <v>12</v>
      </c>
      <c r="D56" s="18"/>
      <c r="E56" s="27"/>
      <c r="F56" s="28"/>
      <c r="G56" s="22"/>
      <c r="H56" s="22"/>
      <c r="I56" s="22"/>
      <c r="J56" s="22"/>
      <c r="K56" s="1"/>
    </row>
    <row r="57" spans="1:12" s="4" customFormat="1" ht="17.25" customHeight="1">
      <c r="A57" s="12" t="s">
        <v>13</v>
      </c>
      <c r="B57" s="12" t="s">
        <v>72</v>
      </c>
      <c r="C57" s="13">
        <v>112917.99</v>
      </c>
      <c r="D57" s="18"/>
      <c r="E57" s="29"/>
      <c r="F57" s="22"/>
      <c r="G57" s="22"/>
      <c r="H57" s="22"/>
      <c r="I57" s="22"/>
      <c r="J57" s="22"/>
      <c r="K57" s="1"/>
      <c r="L57" s="9"/>
    </row>
    <row r="58" spans="1:11" s="4" customFormat="1" ht="17.25" customHeight="1">
      <c r="A58" s="12" t="s">
        <v>15</v>
      </c>
      <c r="B58" s="12" t="s">
        <v>73</v>
      </c>
      <c r="C58" s="13">
        <v>0</v>
      </c>
      <c r="D58" s="18"/>
      <c r="E58" s="29"/>
      <c r="F58" s="22"/>
      <c r="G58" s="22"/>
      <c r="H58" s="22"/>
      <c r="I58" s="22"/>
      <c r="J58" s="22"/>
      <c r="K58" s="1"/>
    </row>
    <row r="59" spans="1:10" s="4" customFormat="1" ht="31.5" customHeight="1">
      <c r="A59" s="12" t="s">
        <v>17</v>
      </c>
      <c r="B59" s="12" t="s">
        <v>74</v>
      </c>
      <c r="C59" s="13">
        <v>1605.32</v>
      </c>
      <c r="D59" s="18"/>
      <c r="E59" s="29"/>
      <c r="F59" s="22"/>
      <c r="G59" s="22"/>
      <c r="H59" s="22"/>
      <c r="I59" s="22"/>
      <c r="J59" s="22"/>
    </row>
    <row r="60" spans="1:10" s="4" customFormat="1" ht="15">
      <c r="A60" s="12" t="s">
        <v>19</v>
      </c>
      <c r="B60" s="12" t="s">
        <v>75</v>
      </c>
      <c r="C60" s="14">
        <f>16891.35</f>
        <v>16891.35</v>
      </c>
      <c r="D60" s="18"/>
      <c r="E60" s="29"/>
      <c r="F60" s="22"/>
      <c r="G60" s="22"/>
      <c r="H60" s="22"/>
      <c r="I60" s="22"/>
      <c r="J60" s="22"/>
    </row>
    <row r="61" spans="1:10" s="4" customFormat="1" ht="16.5" customHeight="1">
      <c r="A61" s="12" t="s">
        <v>27</v>
      </c>
      <c r="B61" s="12" t="s">
        <v>76</v>
      </c>
      <c r="C61" s="13">
        <f>12852.36+87310</f>
        <v>100162.36</v>
      </c>
      <c r="D61" s="18"/>
      <c r="E61" s="29"/>
      <c r="F61" s="22"/>
      <c r="G61" s="22"/>
      <c r="H61" s="22"/>
      <c r="I61" s="22"/>
      <c r="J61" s="22"/>
    </row>
    <row r="62" spans="1:10" s="4" customFormat="1" ht="16.5" customHeight="1">
      <c r="A62" s="12"/>
      <c r="B62" s="12" t="s">
        <v>21</v>
      </c>
      <c r="C62" s="13">
        <f>SUM(C57:C61)</f>
        <v>231577.02000000002</v>
      </c>
      <c r="D62" s="18"/>
      <c r="E62" s="29"/>
      <c r="F62" s="23"/>
      <c r="G62" s="22"/>
      <c r="H62" s="22"/>
      <c r="I62" s="22"/>
      <c r="J62" s="22"/>
    </row>
    <row r="63" spans="1:10" s="4" customFormat="1" ht="21" customHeight="1">
      <c r="A63" s="5"/>
      <c r="C63" s="1"/>
      <c r="D63" s="18"/>
      <c r="E63" s="23"/>
      <c r="F63" s="23"/>
      <c r="G63" s="22"/>
      <c r="H63" s="22"/>
      <c r="I63" s="22"/>
      <c r="J63" s="22"/>
    </row>
    <row r="64" spans="1:10" s="4" customFormat="1" ht="17.25" customHeight="1">
      <c r="A64" s="5" t="s">
        <v>77</v>
      </c>
      <c r="C64" s="1"/>
      <c r="D64" s="18"/>
      <c r="E64" s="23"/>
      <c r="F64" s="23"/>
      <c r="G64" s="22"/>
      <c r="H64" s="22"/>
      <c r="I64" s="22"/>
      <c r="J64" s="22"/>
    </row>
    <row r="65" spans="1:10" s="4" customFormat="1" ht="18.75" customHeight="1">
      <c r="A65" s="10" t="s">
        <v>10</v>
      </c>
      <c r="B65" s="10" t="s">
        <v>11</v>
      </c>
      <c r="C65" s="11" t="s">
        <v>12</v>
      </c>
      <c r="D65" s="18"/>
      <c r="E65" s="23"/>
      <c r="F65" s="22"/>
      <c r="G65" s="22"/>
      <c r="H65" s="22"/>
      <c r="I65" s="22"/>
      <c r="J65" s="22"/>
    </row>
    <row r="66" spans="1:10" s="4" customFormat="1" ht="16.5" customHeight="1">
      <c r="A66" s="12" t="s">
        <v>13</v>
      </c>
      <c r="B66" s="12" t="s">
        <v>78</v>
      </c>
      <c r="C66" s="13">
        <v>0</v>
      </c>
      <c r="D66" s="18"/>
      <c r="E66" s="23"/>
      <c r="F66" s="23"/>
      <c r="G66" s="22"/>
      <c r="H66" s="22"/>
      <c r="I66" s="22"/>
      <c r="J66" s="22"/>
    </row>
    <row r="67" spans="1:10" s="4" customFormat="1" ht="16.5" customHeight="1">
      <c r="A67" s="12" t="s">
        <v>15</v>
      </c>
      <c r="B67" s="12" t="s">
        <v>79</v>
      </c>
      <c r="C67" s="13">
        <v>0</v>
      </c>
      <c r="D67" s="18"/>
      <c r="E67" s="23"/>
      <c r="F67" s="22"/>
      <c r="G67" s="22"/>
      <c r="H67" s="22"/>
      <c r="I67" s="22"/>
      <c r="J67" s="22"/>
    </row>
    <row r="68" spans="1:10" s="4" customFormat="1" ht="16.5" customHeight="1">
      <c r="A68" s="12"/>
      <c r="B68" s="12" t="s">
        <v>21</v>
      </c>
      <c r="C68" s="13">
        <f>SUM(C66:C67)</f>
        <v>0</v>
      </c>
      <c r="D68" s="18"/>
      <c r="E68" s="23"/>
      <c r="F68" s="22"/>
      <c r="G68" s="22"/>
      <c r="H68" s="22"/>
      <c r="I68" s="22"/>
      <c r="J68" s="22"/>
    </row>
    <row r="69" spans="1:10" s="4" customFormat="1" ht="21" customHeight="1">
      <c r="A69" s="5"/>
      <c r="C69" s="1"/>
      <c r="D69" s="18"/>
      <c r="E69" s="23"/>
      <c r="F69" s="22"/>
      <c r="G69" s="22"/>
      <c r="H69" s="22"/>
      <c r="I69" s="22"/>
      <c r="J69" s="22"/>
    </row>
    <row r="70" spans="1:10" s="4" customFormat="1" ht="33.75" customHeight="1">
      <c r="A70" s="38" t="s">
        <v>80</v>
      </c>
      <c r="B70" s="38"/>
      <c r="C70" s="38"/>
      <c r="D70" s="18"/>
      <c r="E70" s="18"/>
      <c r="F70" s="22"/>
      <c r="G70" s="22"/>
      <c r="H70" s="22"/>
      <c r="I70" s="22"/>
      <c r="J70" s="22"/>
    </row>
    <row r="71" spans="1:10" s="4" customFormat="1" ht="18.75" customHeight="1">
      <c r="A71" s="10" t="s">
        <v>10</v>
      </c>
      <c r="B71" s="10" t="s">
        <v>81</v>
      </c>
      <c r="C71" s="11" t="s">
        <v>12</v>
      </c>
      <c r="D71" s="18"/>
      <c r="E71" s="18"/>
      <c r="F71" s="22"/>
      <c r="G71" s="22"/>
      <c r="H71" s="22"/>
      <c r="I71" s="22"/>
      <c r="J71" s="22"/>
    </row>
    <row r="72" spans="1:10" s="4" customFormat="1" ht="17.25" customHeight="1">
      <c r="A72" s="12" t="s">
        <v>13</v>
      </c>
      <c r="B72" s="12" t="s">
        <v>82</v>
      </c>
      <c r="C72" s="13">
        <f>74458247.92+0+22261121.25</f>
        <v>96719369.17</v>
      </c>
      <c r="D72" s="18"/>
      <c r="E72" s="18"/>
      <c r="F72" s="30"/>
      <c r="G72" s="31"/>
      <c r="H72" s="31"/>
      <c r="I72" s="31"/>
      <c r="J72" s="22"/>
    </row>
    <row r="73" spans="1:10" s="4" customFormat="1" ht="17.25" customHeight="1">
      <c r="A73" s="12" t="s">
        <v>15</v>
      </c>
      <c r="B73" s="12" t="s">
        <v>83</v>
      </c>
      <c r="C73" s="13">
        <f>15411554.66+1406806.5</f>
        <v>16818361.16</v>
      </c>
      <c r="D73" s="18"/>
      <c r="E73" s="18"/>
      <c r="F73" s="30"/>
      <c r="G73" s="31"/>
      <c r="H73" s="31"/>
      <c r="I73" s="31"/>
      <c r="J73" s="22"/>
    </row>
    <row r="74" spans="1:10" s="4" customFormat="1" ht="17.25" customHeight="1">
      <c r="A74" s="12" t="s">
        <v>17</v>
      </c>
      <c r="B74" s="12" t="s">
        <v>84</v>
      </c>
      <c r="C74" s="14">
        <v>119584.66</v>
      </c>
      <c r="D74" s="18"/>
      <c r="E74" s="18"/>
      <c r="F74" s="30"/>
      <c r="G74" s="31"/>
      <c r="H74" s="31"/>
      <c r="I74" s="31"/>
      <c r="J74" s="22"/>
    </row>
    <row r="75" spans="1:10" s="4" customFormat="1" ht="17.25" customHeight="1">
      <c r="A75" s="12" t="s">
        <v>19</v>
      </c>
      <c r="B75" s="12" t="s">
        <v>85</v>
      </c>
      <c r="C75" s="13">
        <v>0</v>
      </c>
      <c r="D75" s="18"/>
      <c r="E75" s="18"/>
      <c r="F75" s="30"/>
      <c r="G75" s="32"/>
      <c r="H75" s="32"/>
      <c r="I75" s="31"/>
      <c r="J75" s="22"/>
    </row>
    <row r="76" spans="1:10" s="4" customFormat="1" ht="17.25" customHeight="1">
      <c r="A76" s="12"/>
      <c r="B76" s="12" t="s">
        <v>21</v>
      </c>
      <c r="C76" s="13">
        <f>SUM(C72:C75)</f>
        <v>113657314.99</v>
      </c>
      <c r="D76" s="18"/>
      <c r="E76" s="18"/>
      <c r="F76" s="30"/>
      <c r="G76" s="31"/>
      <c r="H76" s="31"/>
      <c r="I76" s="31"/>
      <c r="J76" s="22"/>
    </row>
    <row r="77" spans="1:10" s="4" customFormat="1" ht="21" customHeight="1">
      <c r="A77" s="5"/>
      <c r="C77" s="1"/>
      <c r="D77" s="18"/>
      <c r="E77" s="18"/>
      <c r="F77" s="30"/>
      <c r="G77" s="31"/>
      <c r="H77" s="31"/>
      <c r="I77" s="31"/>
      <c r="J77" s="22"/>
    </row>
    <row r="78" spans="1:10" s="4" customFormat="1" ht="18" customHeight="1">
      <c r="A78" s="5" t="s">
        <v>86</v>
      </c>
      <c r="C78" s="1"/>
      <c r="D78" s="18"/>
      <c r="E78" s="18"/>
      <c r="F78" s="30"/>
      <c r="G78" s="32"/>
      <c r="H78" s="32"/>
      <c r="I78" s="31"/>
      <c r="J78" s="22"/>
    </row>
    <row r="79" spans="1:10" s="4" customFormat="1" ht="18.75" customHeight="1">
      <c r="A79" s="10" t="s">
        <v>10</v>
      </c>
      <c r="B79" s="10" t="s">
        <v>87</v>
      </c>
      <c r="C79" s="11" t="s">
        <v>12</v>
      </c>
      <c r="D79" s="18"/>
      <c r="E79" s="18"/>
      <c r="F79" s="30"/>
      <c r="G79" s="31"/>
      <c r="H79" s="31"/>
      <c r="I79" s="31"/>
      <c r="J79" s="22"/>
    </row>
    <row r="80" spans="1:10" s="4" customFormat="1" ht="16.5" customHeight="1">
      <c r="A80" s="12" t="s">
        <v>13</v>
      </c>
      <c r="B80" s="12" t="s">
        <v>88</v>
      </c>
      <c r="C80" s="19">
        <v>0</v>
      </c>
      <c r="D80" s="18"/>
      <c r="E80" s="18"/>
      <c r="F80" s="30"/>
      <c r="G80" s="32"/>
      <c r="H80" s="32"/>
      <c r="I80" s="31"/>
      <c r="J80" s="22"/>
    </row>
    <row r="81" spans="1:10" s="4" customFormat="1" ht="16.5" customHeight="1">
      <c r="A81" s="12" t="s">
        <v>15</v>
      </c>
      <c r="B81" s="12" t="s">
        <v>89</v>
      </c>
      <c r="C81" s="13">
        <v>4356694.48</v>
      </c>
      <c r="D81" s="18"/>
      <c r="E81" s="18"/>
      <c r="F81" s="30"/>
      <c r="G81" s="31"/>
      <c r="H81" s="31"/>
      <c r="I81" s="31"/>
      <c r="J81" s="22"/>
    </row>
    <row r="82" spans="1:10" s="4" customFormat="1" ht="16.5" customHeight="1">
      <c r="A82" s="12" t="s">
        <v>17</v>
      </c>
      <c r="B82" s="12" t="s">
        <v>90</v>
      </c>
      <c r="C82" s="13">
        <v>11380</v>
      </c>
      <c r="D82" s="18"/>
      <c r="E82" s="18"/>
      <c r="F82" s="30"/>
      <c r="G82" s="31"/>
      <c r="H82" s="31"/>
      <c r="I82" s="31"/>
      <c r="J82" s="22"/>
    </row>
    <row r="83" spans="1:10" s="4" customFormat="1" ht="16.5" customHeight="1">
      <c r="A83" s="12" t="s">
        <v>19</v>
      </c>
      <c r="B83" s="12" t="s">
        <v>91</v>
      </c>
      <c r="C83" s="14">
        <f>4497923.17-11380-4356694.48</f>
        <v>129848.68999999948</v>
      </c>
      <c r="D83" s="18"/>
      <c r="E83" s="18"/>
      <c r="F83" s="30"/>
      <c r="G83" s="31"/>
      <c r="H83" s="31"/>
      <c r="I83" s="31"/>
      <c r="J83" s="22"/>
    </row>
    <row r="84" spans="1:10" s="4" customFormat="1" ht="16.5" customHeight="1">
      <c r="A84" s="12"/>
      <c r="B84" s="12" t="s">
        <v>21</v>
      </c>
      <c r="C84" s="13">
        <f>SUM(C80:C83)</f>
        <v>4497923.17</v>
      </c>
      <c r="D84" s="18"/>
      <c r="E84" s="18"/>
      <c r="F84" s="30"/>
      <c r="G84" s="32"/>
      <c r="H84" s="32"/>
      <c r="I84" s="31"/>
      <c r="J84" s="22"/>
    </row>
    <row r="85" spans="1:10" ht="12.75">
      <c r="A85" s="2" t="s">
        <v>92</v>
      </c>
      <c r="D85" s="33"/>
      <c r="E85" s="33"/>
      <c r="F85" s="30"/>
      <c r="G85" s="31"/>
      <c r="H85" s="31"/>
      <c r="I85" s="31"/>
      <c r="J85" s="33"/>
    </row>
    <row r="86" spans="1:10" ht="26.25" customHeight="1">
      <c r="A86" s="39" t="s">
        <v>93</v>
      </c>
      <c r="B86" s="39"/>
      <c r="C86" s="39"/>
      <c r="D86" s="33"/>
      <c r="E86" s="33"/>
      <c r="F86" s="30"/>
      <c r="G86" s="31"/>
      <c r="H86" s="31"/>
      <c r="I86" s="31"/>
      <c r="J86" s="33"/>
    </row>
    <row r="87" spans="1:10" ht="12.75">
      <c r="A87" s="20"/>
      <c r="D87" s="33"/>
      <c r="E87" s="33"/>
      <c r="F87" s="30"/>
      <c r="G87" s="31"/>
      <c r="H87" s="32"/>
      <c r="I87" s="31"/>
      <c r="J87" s="33"/>
    </row>
    <row r="88" spans="1:10" ht="12" customHeight="1">
      <c r="A88" s="40" t="s">
        <v>94</v>
      </c>
      <c r="B88" s="40"/>
      <c r="C88" s="40"/>
      <c r="D88" s="33"/>
      <c r="E88" s="33"/>
      <c r="F88" s="30"/>
      <c r="G88" s="31"/>
      <c r="H88" s="31"/>
      <c r="I88" s="31"/>
      <c r="J88" s="33"/>
    </row>
    <row r="89" spans="1:10" s="21" customFormat="1" ht="24.75" customHeight="1">
      <c r="A89" s="41" t="s">
        <v>95</v>
      </c>
      <c r="B89" s="41"/>
      <c r="C89" s="41"/>
      <c r="D89" s="34"/>
      <c r="E89" s="34"/>
      <c r="F89" s="30"/>
      <c r="G89" s="31"/>
      <c r="H89" s="31"/>
      <c r="I89" s="31"/>
      <c r="J89" s="35"/>
    </row>
    <row r="90" spans="1:10" ht="26.25" customHeight="1">
      <c r="A90" s="37" t="s">
        <v>96</v>
      </c>
      <c r="B90" s="37"/>
      <c r="C90" s="37"/>
      <c r="D90" s="33"/>
      <c r="E90" s="33"/>
      <c r="F90" s="33"/>
      <c r="G90" s="36"/>
      <c r="H90" s="36"/>
      <c r="I90" s="36"/>
      <c r="J90" s="36"/>
    </row>
    <row r="91" spans="4:10" ht="12.75">
      <c r="D91" s="33"/>
      <c r="E91" s="33"/>
      <c r="F91" s="33"/>
      <c r="G91" s="33"/>
      <c r="H91" s="33"/>
      <c r="I91" s="36"/>
      <c r="J91" s="33"/>
    </row>
    <row r="92" spans="4:10" ht="12.75">
      <c r="D92" s="33"/>
      <c r="E92" s="33"/>
      <c r="F92" s="33"/>
      <c r="G92" s="33"/>
      <c r="H92" s="33"/>
      <c r="I92" s="33"/>
      <c r="J92" s="33"/>
    </row>
  </sheetData>
  <sheetProtection selectLockedCells="1" selectUnlockedCells="1"/>
  <mergeCells count="5">
    <mergeCell ref="A90:C90"/>
    <mergeCell ref="A70:C70"/>
    <mergeCell ref="A86:C86"/>
    <mergeCell ref="A88:C88"/>
    <mergeCell ref="A89:C89"/>
  </mergeCells>
  <printOptions horizontalCentered="1"/>
  <pageMargins left="0.4625" right="0.20347222222222222" top="0.48055555555555557" bottom="0.3486111111111111" header="0.5118055555555555" footer="0.5118055555555555"/>
  <pageSetup horizontalDpi="300" verticalDpi="300"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dcterms:created xsi:type="dcterms:W3CDTF">2016-06-09T15:17:09Z</dcterms:created>
  <dcterms:modified xsi:type="dcterms:W3CDTF">2016-07-07T17:41:29Z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